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1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EF611D8CCB5544C1AD5F5A52FA7B2AEE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14065" y="701675"/>
          <a:ext cx="6858000" cy="38576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EA21144DC3E14E20843AC365B4F67B2C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14065" y="1387475"/>
          <a:ext cx="6076950" cy="45573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" name="ID_75B200417F744024955B56769CB6B7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14065" y="2073275"/>
          <a:ext cx="12153900" cy="9115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89B2DA206533488D87B59485D413B922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314065" y="75596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5" name="ID_AA01A087E6584693BB7704FBB03EBED9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314065" y="82327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7009D15122824A638126782FAFA33571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3314065" y="89058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" name="ID_CEBF8B9B61EE49D686D3BE4E243FE514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3314065" y="95789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C8C1F3221E214B4C89571A72411CACF9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314065" y="102520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" name="ID_52255FF096A745B3B7E42D3347EEAA71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314065" y="109251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05E208F36B9B46E398BDC792AE6D3444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314065" y="115982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59FF73B35A5A42D98CFA2D8FC68B069B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3314065" y="122713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9" name="ID_0A8FC506A9564DEAB912A026AFC7CDCD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3314065" y="129444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7B0BC79BFC44411F8177507E4306B6AF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314065" y="136175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4457DF96AC7A47E3B5F80F6F51E5F1DE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3314065" y="14290675"/>
          <a:ext cx="5486400" cy="41287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98584D4F9C1542548362D1282345ACCE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314065" y="149637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" name="ID_90DAC8B6E9A240F68E075611EA288EFC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3314065" y="156368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" name="ID_7214338AA0BF457F867402B040A67534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3314065" y="163099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6" name="ID_1B4D40B068B1429F95F4864CB182E609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314065" y="169830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8" name="ID_AF6E339B83444400A8996605BC7388B1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3314065" y="176561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0" name="ID_312C99704E6F48BAA696DC4E4AE3F5BD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314065" y="183292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2" name="ID_FDC9C4BC7D554D90A7A3E29AD2E34B92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3314065" y="190531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" name="ID_78CA79BDD75B4ED3BFB99B5D11E8E4B0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3314065" y="197770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4" name="ID_509FA6AD4875459CB099D8CAF1943BC4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3314065" y="205009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56299A489F5740F4B52C9FEB0B40BD5C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314065" y="212248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6" name="ID_A12DC5735C7742FD87A7A8BE0AAAA6F4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314065" y="219487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7" name="ID_8CCCA8007452446DA164F253EF915908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3314065" y="22672675"/>
          <a:ext cx="4124325" cy="54959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" name="ID_706CB7F0DE574639AFEBEAB7291B124C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3314065" y="233965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9" name="ID_E0FD10E0BF95424483EB395D8BA3148C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3314065" y="241204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" name="ID_25A4B3C6456845C99383D7FADCF67AC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3314065" y="248443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" name="ID_D994FAB7EC7C4CED8C07FE48CB069F6E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3314065" y="25568275"/>
          <a:ext cx="5495925" cy="4124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2" name="ID_D2828C9EAFF24BD59470753F943EC309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3314065" y="26292175"/>
          <a:ext cx="4124325" cy="549592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<sst xmlns="http://schemas.openxmlformats.org/spreadsheetml/2006/main" count="296" uniqueCount="160">
  <si>
    <t>2025-2026 学年第 二 学期校级学风常态精准巡查（教室）记录表（第 11 周）</t>
  </si>
  <si>
    <t>星期</t>
  </si>
  <si>
    <t>巡查人员</t>
  </si>
  <si>
    <t>上课地点</t>
  </si>
  <si>
    <t>上课时间</t>
  </si>
  <si>
    <t>课堂状态图片</t>
  </si>
  <si>
    <t>学院</t>
  </si>
  <si>
    <t>班级</t>
  </si>
  <si>
    <t>课程名称</t>
  </si>
  <si>
    <t>授课教师</t>
  </si>
  <si>
    <t>辅导员</t>
  </si>
  <si>
    <t>上课人数</t>
  </si>
  <si>
    <t>旷课人数</t>
  </si>
  <si>
    <t>迟到人数</t>
  </si>
  <si>
    <t>课堂玩手机人数</t>
  </si>
  <si>
    <t>课堂睡觉人数</t>
  </si>
  <si>
    <t>课堂聊天人数</t>
  </si>
  <si>
    <t>前排缺额人数</t>
  </si>
  <si>
    <t>总分数</t>
  </si>
  <si>
    <t>学生处巡查重点反馈</t>
  </si>
  <si>
    <t>其它问题</t>
  </si>
  <si>
    <t>一</t>
  </si>
  <si>
    <t>金  桂
薛  文
张萍萍</t>
  </si>
  <si>
    <t>B106</t>
  </si>
  <si>
    <t>2026年4月11日</t>
  </si>
  <si>
    <t>机械与车辆工程学院</t>
  </si>
  <si>
    <t>23车辆1-2班</t>
  </si>
  <si>
    <t>现代压铸设计</t>
  </si>
  <si>
    <t>钱政</t>
  </si>
  <si>
    <t>王洪超</t>
  </si>
  <si>
    <t>B406</t>
  </si>
  <si>
    <t>23汽服1-2班</t>
  </si>
  <si>
    <t>汽车保险与理赔</t>
  </si>
  <si>
    <t>丁春梅</t>
  </si>
  <si>
    <t>A105</t>
  </si>
  <si>
    <t>土木与安全工程学院</t>
  </si>
  <si>
    <t>24交通1-3班</t>
  </si>
  <si>
    <t>习近平新时代中国特色社会主义思想概论</t>
  </si>
  <si>
    <t>李梦婷</t>
  </si>
  <si>
    <t>张朋亮</t>
  </si>
  <si>
    <t>二</t>
  </si>
  <si>
    <t>汪  昕
陈  文
杨  洋</t>
  </si>
  <si>
    <t>B101</t>
  </si>
  <si>
    <t>2026年4月12日</t>
  </si>
  <si>
    <t>24地质和24测绘</t>
  </si>
  <si>
    <t>概率论</t>
  </si>
  <si>
    <t>/</t>
  </si>
  <si>
    <t>B104</t>
  </si>
  <si>
    <t>计算机与人工智能学院</t>
  </si>
  <si>
    <t>24人工智能1、2、3</t>
  </si>
  <si>
    <t>习近平新时代中国特色社会主义思想概率</t>
  </si>
  <si>
    <t>B205</t>
  </si>
  <si>
    <t>25计算机9、10班</t>
  </si>
  <si>
    <t>数据库系统原理</t>
  </si>
  <si>
    <t>B301</t>
  </si>
  <si>
    <t>24土木3、4班</t>
  </si>
  <si>
    <t>材料力学</t>
  </si>
  <si>
    <t>B302</t>
  </si>
  <si>
    <t>23计算机2班、23计算机闻天班</t>
  </si>
  <si>
    <t>专业英语</t>
  </si>
  <si>
    <t>B306</t>
  </si>
  <si>
    <t>电气与信息工程工程</t>
  </si>
  <si>
    <t>23自动化3、4班</t>
  </si>
  <si>
    <t>运动控制系统</t>
  </si>
  <si>
    <t>B307</t>
  </si>
  <si>
    <t>24交通1、2、3班</t>
  </si>
  <si>
    <t>道路工程经济</t>
  </si>
  <si>
    <t>24给水排1、2、3班</t>
  </si>
  <si>
    <t>水力学</t>
  </si>
  <si>
    <t>A102</t>
  </si>
  <si>
    <t>管理学院</t>
  </si>
  <si>
    <t>23工管3、4班</t>
  </si>
  <si>
    <t>测量学</t>
  </si>
  <si>
    <t>A202</t>
  </si>
  <si>
    <t>23工管1、2班</t>
  </si>
  <si>
    <t>工程项目合同管理</t>
  </si>
  <si>
    <t>三</t>
  </si>
  <si>
    <t>王洪超
刘  霞
裴维平</t>
  </si>
  <si>
    <t>B304</t>
  </si>
  <si>
    <t>2026年4月13日</t>
  </si>
  <si>
    <t>新能源学院</t>
  </si>
  <si>
    <t>23新能源12班</t>
  </si>
  <si>
    <t>流体机械转化原理及技术</t>
  </si>
  <si>
    <t>李华栓</t>
  </si>
  <si>
    <t>茹雅芳</t>
  </si>
  <si>
    <t>B403</t>
  </si>
  <si>
    <t>23工管闻天班</t>
  </si>
  <si>
    <t>土木工程设施</t>
  </si>
  <si>
    <t>路洪斌</t>
  </si>
  <si>
    <t>查雨虹</t>
  </si>
  <si>
    <t>B404</t>
  </si>
  <si>
    <t>23新能源34班</t>
  </si>
  <si>
    <t>流体机械能转化</t>
  </si>
  <si>
    <t>A302</t>
  </si>
  <si>
    <t>23人力34班</t>
  </si>
  <si>
    <t>社会保障学</t>
  </si>
  <si>
    <t>崔梦霄</t>
  </si>
  <si>
    <t>L413</t>
  </si>
  <si>
    <t>艺术设计学院</t>
  </si>
  <si>
    <t>23数媒1班</t>
  </si>
  <si>
    <t>数字特效艺术表现</t>
  </si>
  <si>
    <t>年雅玲</t>
  </si>
  <si>
    <t>左镜鸥</t>
  </si>
  <si>
    <t>L411</t>
  </si>
  <si>
    <t>23数媒2班</t>
  </si>
  <si>
    <t>品牌开发与授权管理</t>
  </si>
  <si>
    <t>管佳琪</t>
  </si>
  <si>
    <t>四</t>
  </si>
  <si>
    <t>宋家雪
汪  娟
陈馨竹</t>
  </si>
  <si>
    <t>K303</t>
  </si>
  <si>
    <t>2026年4月14日</t>
  </si>
  <si>
    <t>财经学院</t>
  </si>
  <si>
    <t>23财务闻天班</t>
  </si>
  <si>
    <t>企业财务分析</t>
  </si>
  <si>
    <t>S205</t>
  </si>
  <si>
    <t>水利工程学院</t>
  </si>
  <si>
    <t>23水务1-3班</t>
  </si>
  <si>
    <t>水利专业英语</t>
  </si>
  <si>
    <t>S207</t>
  </si>
  <si>
    <t>25会计7-8班</t>
  </si>
  <si>
    <t>中级财务会计</t>
  </si>
  <si>
    <t>S505</t>
  </si>
  <si>
    <t>23会计5-6班</t>
  </si>
  <si>
    <t>财务风险管理与内部控制</t>
  </si>
  <si>
    <t>K304</t>
  </si>
  <si>
    <t>23人力3-4班</t>
  </si>
  <si>
    <t>运营管理</t>
  </si>
  <si>
    <t>S405</t>
  </si>
  <si>
    <t>24农资环1-2班</t>
  </si>
  <si>
    <t>土壤学</t>
  </si>
  <si>
    <t>五</t>
  </si>
  <si>
    <t>查雨虹
杨  星
申莹莹</t>
  </si>
  <si>
    <t>2026年4月15日</t>
  </si>
  <si>
    <t>24港航1-4</t>
  </si>
  <si>
    <t>概率论与数理统计</t>
  </si>
  <si>
    <t>张  涛</t>
  </si>
  <si>
    <t>朱梦园</t>
  </si>
  <si>
    <t>A103</t>
  </si>
  <si>
    <t>23自动化34班</t>
  </si>
  <si>
    <t>孙博涵</t>
  </si>
  <si>
    <t>杨  洋</t>
  </si>
  <si>
    <t>A406</t>
  </si>
  <si>
    <t>23通信34班</t>
  </si>
  <si>
    <t>信息与系统</t>
  </si>
  <si>
    <t>张  静</t>
  </si>
  <si>
    <t>蒋紫胭</t>
  </si>
  <si>
    <t>S507</t>
  </si>
  <si>
    <t>23会计1-6</t>
  </si>
  <si>
    <t>资产评估学</t>
  </si>
  <si>
    <t>李  恬</t>
  </si>
  <si>
    <t>江心悦</t>
  </si>
  <si>
    <t>IJ北403</t>
  </si>
  <si>
    <t>23农资环1-3班</t>
  </si>
  <si>
    <t>作物施肥理论与实践</t>
  </si>
  <si>
    <t>邬洪艳</t>
  </si>
  <si>
    <t>赵芳莉</t>
  </si>
  <si>
    <t>IJ北401</t>
  </si>
  <si>
    <t>24水务1-2班</t>
  </si>
  <si>
    <t>工程力学</t>
  </si>
  <si>
    <t>袁雪莲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</si>
</sst>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pn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648447</xdr:colOff>
      <xdr:row>5</xdr:row>
      <xdr:rowOff>0</xdr:rowOff>
    </xdr:from>
    <xdr:ext cx="65" cy="172227"/>
    <xdr:sp>
      <xdr:nvSpPr>
        <xdr:cNvPr id="2" name="文本框 1"/>
        <xdr:cNvSpPr txBox="1"/>
      </xdr:nvSpPr>
      <xdr:spPr>
        <a:xfrm>
          <a:off x="13969365" y="275907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12"/>
  <sheetViews>
    <sheetView tabSelected="1" workbookViewId="0">
      <pane ySplit="2" topLeftCell="A26" activePane="bottomLeft" state="frozen"/>
      <selection/>
      <selection pane="bottomLeft" activeCell="G14" sqref="G14"/>
    </sheetView>
  </sheetViews>
  <sheetFormatPr defaultColWidth="9" defaultRowHeight="13.5"/>
  <cols>
    <col min="1" max="1" width="6.08849557522124" style="1" customWidth="1"/>
    <col min="2" max="2" width="9.36283185840708" style="1" customWidth="1"/>
    <col min="3" max="3" width="14.9115044247788" style="1" customWidth="1"/>
    <col min="4" max="4" width="15.8230088495575" style="2" customWidth="1"/>
    <col min="5" max="5" width="17.646017699115" style="1" customWidth="1"/>
    <col min="6" max="6" width="25.2743362831858" style="1" customWidth="1"/>
    <col min="7" max="7" width="31.1858407079646" style="1" customWidth="1"/>
    <col min="8" max="8" width="47.9911504424779" style="1" customWidth="1"/>
    <col min="9" max="9" width="9.63716814159292" style="1" customWidth="1"/>
    <col min="10" max="10" width="7.72566371681416" style="1" customWidth="1"/>
    <col min="11" max="11" width="11" style="1" customWidth="1"/>
    <col min="12" max="12" width="10" style="1" customWidth="1"/>
    <col min="13" max="13" width="9.72566371681416" style="1" customWidth="1"/>
    <col min="14" max="14" width="18.9115044247788" style="1" customWidth="1"/>
    <col min="15" max="15" width="13.9115044247788" style="1" customWidth="1"/>
    <col min="16" max="16" width="15.0884955752212" style="1" customWidth="1"/>
    <col min="17" max="17" width="16.0884955752212" style="1" customWidth="1"/>
    <col min="18" max="18" width="8.54867256637168" style="1" customWidth="1"/>
    <col min="19" max="19" width="27.5486725663717" style="1" customWidth="1"/>
    <col min="20" max="20" width="11" style="1" customWidth="1"/>
    <col min="21" max="16384" width="9" style="1"/>
  </cols>
  <sheetData>
    <row r="1" ht="23.25" spans="1:41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8"/>
    </row>
    <row r="2" ht="32" customHeight="1" spans="1: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9"/>
      <c r="AP2" s="20"/>
      <c r="AQ2" s="20"/>
      <c r="AR2" s="20"/>
      <c r="AS2" s="20"/>
    </row>
    <row r="3" ht="54" customHeight="1" spans="1:46">
      <c r="A3" s="7" t="s">
        <v>21</v>
      </c>
      <c r="B3" s="8" t="s">
        <v>22</v>
      </c>
      <c r="C3" s="9" t="s">
        <v>23</v>
      </c>
      <c r="D3" s="9" t="s">
        <v>24</v>
      </c>
      <c r="E3" s="9" t="str">
        <f>_xlfn.DISPIMG("ID_EF611D8CCB5544C1AD5F5A52FA7B2AEE",1)</f>
        <v>=DISPIMG("ID_EF611D8CCB5544C1AD5F5A52FA7B2AEE",1)</v>
      </c>
      <c r="F3" s="9" t="s">
        <v>25</v>
      </c>
      <c r="G3" s="9" t="s">
        <v>26</v>
      </c>
      <c r="H3" s="9" t="s">
        <v>27</v>
      </c>
      <c r="I3" s="9" t="s">
        <v>28</v>
      </c>
      <c r="J3" s="9" t="s">
        <v>29</v>
      </c>
      <c r="K3" s="9">
        <v>61</v>
      </c>
      <c r="L3" s="9">
        <v>0</v>
      </c>
      <c r="M3" s="9">
        <v>0</v>
      </c>
      <c r="N3" s="9">
        <v>1</v>
      </c>
      <c r="O3" s="9">
        <v>1</v>
      </c>
      <c r="P3" s="9">
        <v>0</v>
      </c>
      <c r="Q3" s="9">
        <v>3</v>
      </c>
      <c r="R3" s="15">
        <f>100-(N3+O3+P3+Q3)</f>
        <v>95</v>
      </c>
      <c r="S3" s="16"/>
      <c r="T3" s="7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8"/>
    </row>
    <row r="4" ht="54" customHeight="1" spans="1:46">
      <c r="A4" s="7"/>
      <c r="B4" s="10"/>
      <c r="C4" s="9" t="s">
        <v>30</v>
      </c>
      <c r="D4" s="9" t="s">
        <v>24</v>
      </c>
      <c r="E4" s="9" t="str">
        <f>_xlfn.DISPIMG("ID_EA21144DC3E14E20843AC365B4F67B2C",1)</f>
        <v>=DISPIMG("ID_EA21144DC3E14E20843AC365B4F67B2C",1)</v>
      </c>
      <c r="F4" s="9" t="s">
        <v>25</v>
      </c>
      <c r="G4" s="9" t="s">
        <v>31</v>
      </c>
      <c r="H4" s="9" t="s">
        <v>32</v>
      </c>
      <c r="I4" s="9" t="s">
        <v>33</v>
      </c>
      <c r="J4" s="9" t="s">
        <v>29</v>
      </c>
      <c r="K4" s="9">
        <v>40</v>
      </c>
      <c r="L4" s="9">
        <v>10</v>
      </c>
      <c r="M4" s="9">
        <v>0</v>
      </c>
      <c r="N4" s="9">
        <v>0</v>
      </c>
      <c r="O4" s="9">
        <v>0</v>
      </c>
      <c r="P4" s="9">
        <v>2</v>
      </c>
      <c r="Q4" s="9">
        <v>2</v>
      </c>
      <c r="R4" s="15">
        <f>100-(N4+O4+P4+Q4)</f>
        <v>96</v>
      </c>
      <c r="S4" s="16"/>
      <c r="T4" s="7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8"/>
    </row>
    <row r="5" ht="54" customHeight="1" spans="1:46">
      <c r="A5" s="7"/>
      <c r="B5" s="10"/>
      <c r="C5" s="9" t="s">
        <v>34</v>
      </c>
      <c r="D5" s="9" t="s">
        <v>24</v>
      </c>
      <c r="E5" s="11" t="str">
        <f>_xlfn.DISPIMG("ID_75B200417F744024955B56769CB6B747",1)</f>
        <v>=DISPIMG("ID_75B200417F744024955B56769CB6B747",1)</v>
      </c>
      <c r="F5" s="9" t="s">
        <v>35</v>
      </c>
      <c r="G5" s="9" t="s">
        <v>36</v>
      </c>
      <c r="H5" s="9" t="s">
        <v>37</v>
      </c>
      <c r="I5" s="9" t="s">
        <v>38</v>
      </c>
      <c r="J5" s="9" t="s">
        <v>39</v>
      </c>
      <c r="K5" s="9">
        <v>61</v>
      </c>
      <c r="L5" s="9">
        <v>0</v>
      </c>
      <c r="M5" s="9">
        <v>0</v>
      </c>
      <c r="N5" s="9">
        <v>12</v>
      </c>
      <c r="O5" s="9">
        <v>0</v>
      </c>
      <c r="P5" s="9">
        <v>0</v>
      </c>
      <c r="Q5" s="9">
        <v>6</v>
      </c>
      <c r="R5" s="15">
        <f>100-(N5+O5+P5+Q5)</f>
        <v>82</v>
      </c>
      <c r="S5" s="16"/>
      <c r="T5" s="7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8"/>
    </row>
    <row r="6" ht="53" customHeight="1" spans="1:46">
      <c r="A6" s="7" t="s">
        <v>40</v>
      </c>
      <c r="B6" s="12" t="s">
        <v>41</v>
      </c>
      <c r="C6" s="9" t="s">
        <v>42</v>
      </c>
      <c r="D6" s="9" t="s">
        <v>43</v>
      </c>
      <c r="E6" s="9" t="str">
        <f>_xlfn.DISPIMG("ID_89B2DA206533488D87B59485D413B922",1)</f>
        <v>=DISPIMG("ID_89B2DA206533488D87B59485D413B922",1)</v>
      </c>
      <c r="F6" s="9" t="s">
        <v>35</v>
      </c>
      <c r="G6" s="9" t="s">
        <v>44</v>
      </c>
      <c r="H6" s="9" t="s">
        <v>45</v>
      </c>
      <c r="I6" s="9" t="s">
        <v>46</v>
      </c>
      <c r="J6" s="9" t="s">
        <v>46</v>
      </c>
      <c r="K6" s="9" t="s">
        <v>46</v>
      </c>
      <c r="L6" s="9" t="s">
        <v>46</v>
      </c>
      <c r="M6" s="9" t="s">
        <v>46</v>
      </c>
      <c r="N6" s="9">
        <v>3</v>
      </c>
      <c r="O6" s="9">
        <v>0</v>
      </c>
      <c r="P6" s="9">
        <v>0</v>
      </c>
      <c r="Q6" s="9">
        <v>14</v>
      </c>
      <c r="R6" s="9">
        <f t="shared" ref="R6:R15" si="0">100-(N6+O6+P6+Q6)</f>
        <v>83</v>
      </c>
      <c r="S6" s="9"/>
      <c r="T6" s="7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8"/>
    </row>
    <row r="7" ht="53" customHeight="1" spans="1:46">
      <c r="A7" s="7"/>
      <c r="B7" s="12"/>
      <c r="C7" s="9" t="s">
        <v>47</v>
      </c>
      <c r="D7" s="9" t="s">
        <v>43</v>
      </c>
      <c r="E7" s="9" t="str">
        <f>_xlfn.DISPIMG("ID_AA01A087E6584693BB7704FBB03EBED9",1)</f>
        <v>=DISPIMG("ID_AA01A087E6584693BB7704FBB03EBED9",1)</v>
      </c>
      <c r="F7" s="9" t="s">
        <v>48</v>
      </c>
      <c r="G7" s="9" t="s">
        <v>49</v>
      </c>
      <c r="H7" s="9" t="s">
        <v>50</v>
      </c>
      <c r="I7" s="9" t="s">
        <v>46</v>
      </c>
      <c r="J7" s="9" t="s">
        <v>46</v>
      </c>
      <c r="K7" s="9" t="s">
        <v>46</v>
      </c>
      <c r="L7" s="9" t="s">
        <v>46</v>
      </c>
      <c r="M7" s="9" t="s">
        <v>46</v>
      </c>
      <c r="N7" s="9">
        <v>10</v>
      </c>
      <c r="O7" s="9">
        <v>1</v>
      </c>
      <c r="P7" s="9">
        <v>2</v>
      </c>
      <c r="Q7" s="9">
        <v>7</v>
      </c>
      <c r="R7" s="9">
        <f t="shared" si="0"/>
        <v>80</v>
      </c>
      <c r="S7" s="9"/>
      <c r="T7" s="7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8"/>
    </row>
    <row r="8" ht="53" customHeight="1" spans="1:46">
      <c r="A8" s="7"/>
      <c r="B8" s="12"/>
      <c r="C8" s="9" t="s">
        <v>51</v>
      </c>
      <c r="D8" s="9" t="s">
        <v>43</v>
      </c>
      <c r="E8" s="9" t="str">
        <f>_xlfn.DISPIMG("ID_7009D15122824A638126782FAFA33571",1)</f>
        <v>=DISPIMG("ID_7009D15122824A638126782FAFA33571",1)</v>
      </c>
      <c r="F8" s="9" t="s">
        <v>48</v>
      </c>
      <c r="G8" s="9" t="s">
        <v>52</v>
      </c>
      <c r="H8" s="9" t="s">
        <v>53</v>
      </c>
      <c r="I8" s="9" t="s">
        <v>46</v>
      </c>
      <c r="J8" s="9" t="s">
        <v>46</v>
      </c>
      <c r="K8" s="9" t="s">
        <v>46</v>
      </c>
      <c r="L8" s="9" t="s">
        <v>46</v>
      </c>
      <c r="M8" s="9" t="s">
        <v>46</v>
      </c>
      <c r="N8" s="9">
        <v>3</v>
      </c>
      <c r="O8" s="9">
        <v>0</v>
      </c>
      <c r="P8" s="9">
        <v>0</v>
      </c>
      <c r="Q8" s="9">
        <v>8</v>
      </c>
      <c r="R8" s="9">
        <f t="shared" si="0"/>
        <v>89</v>
      </c>
      <c r="S8" s="9"/>
      <c r="T8" s="7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8"/>
    </row>
    <row r="9" ht="53" customHeight="1" spans="1:46">
      <c r="A9" s="7"/>
      <c r="B9" s="12"/>
      <c r="C9" s="9" t="s">
        <v>54</v>
      </c>
      <c r="D9" s="9" t="s">
        <v>43</v>
      </c>
      <c r="E9" s="9" t="str">
        <f>_xlfn.DISPIMG("ID_CEBF8B9B61EE49D686D3BE4E243FE514",1)</f>
        <v>=DISPIMG("ID_CEBF8B9B61EE49D686D3BE4E243FE514",1)</v>
      </c>
      <c r="F9" s="9" t="s">
        <v>35</v>
      </c>
      <c r="G9" s="9" t="s">
        <v>55</v>
      </c>
      <c r="H9" s="9" t="s">
        <v>56</v>
      </c>
      <c r="I9" s="9" t="s">
        <v>46</v>
      </c>
      <c r="J9" s="9" t="s">
        <v>46</v>
      </c>
      <c r="K9" s="9" t="s">
        <v>46</v>
      </c>
      <c r="L9" s="9" t="s">
        <v>46</v>
      </c>
      <c r="M9" s="9" t="s">
        <v>46</v>
      </c>
      <c r="N9" s="9">
        <v>0</v>
      </c>
      <c r="O9" s="9">
        <v>0</v>
      </c>
      <c r="P9" s="9">
        <v>0</v>
      </c>
      <c r="Q9" s="9">
        <v>7</v>
      </c>
      <c r="R9" s="9">
        <f t="shared" si="0"/>
        <v>93</v>
      </c>
      <c r="S9" s="9"/>
      <c r="T9" s="7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8"/>
    </row>
    <row r="10" ht="53" customHeight="1" spans="1:46">
      <c r="A10" s="7"/>
      <c r="B10" s="12"/>
      <c r="C10" s="9" t="s">
        <v>57</v>
      </c>
      <c r="D10" s="9" t="s">
        <v>43</v>
      </c>
      <c r="E10" s="9" t="str">
        <f>_xlfn.DISPIMG("ID_C8C1F3221E214B4C89571A72411CACF9",1)</f>
        <v>=DISPIMG("ID_C8C1F3221E214B4C89571A72411CACF9",1)</v>
      </c>
      <c r="F10" s="9" t="s">
        <v>48</v>
      </c>
      <c r="G10" s="9" t="s">
        <v>58</v>
      </c>
      <c r="H10" s="9" t="s">
        <v>59</v>
      </c>
      <c r="I10" s="9" t="s">
        <v>46</v>
      </c>
      <c r="J10" s="9" t="s">
        <v>46</v>
      </c>
      <c r="K10" s="9" t="s">
        <v>46</v>
      </c>
      <c r="L10" s="9" t="s">
        <v>46</v>
      </c>
      <c r="M10" s="9" t="s">
        <v>46</v>
      </c>
      <c r="N10" s="9">
        <v>18</v>
      </c>
      <c r="O10" s="9">
        <v>0</v>
      </c>
      <c r="P10" s="9">
        <v>0</v>
      </c>
      <c r="Q10" s="9">
        <v>14</v>
      </c>
      <c r="R10" s="9">
        <f t="shared" si="0"/>
        <v>68</v>
      </c>
      <c r="S10" s="9"/>
      <c r="T10" s="7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8"/>
    </row>
    <row r="11" ht="53" customHeight="1" spans="1:46">
      <c r="A11" s="7"/>
      <c r="B11" s="12"/>
      <c r="C11" s="9" t="s">
        <v>60</v>
      </c>
      <c r="D11" s="9" t="s">
        <v>43</v>
      </c>
      <c r="E11" s="9" t="str">
        <f>_xlfn.DISPIMG("ID_52255FF096A745B3B7E42D3347EEAA71",1)</f>
        <v>=DISPIMG("ID_52255FF096A745B3B7E42D3347EEAA71",1)</v>
      </c>
      <c r="F11" s="9" t="s">
        <v>61</v>
      </c>
      <c r="G11" s="9" t="s">
        <v>62</v>
      </c>
      <c r="H11" s="9" t="s">
        <v>63</v>
      </c>
      <c r="I11" s="9" t="s">
        <v>46</v>
      </c>
      <c r="J11" s="9" t="s">
        <v>46</v>
      </c>
      <c r="K11" s="9" t="s">
        <v>46</v>
      </c>
      <c r="L11" s="9" t="s">
        <v>46</v>
      </c>
      <c r="M11" s="9" t="s">
        <v>46</v>
      </c>
      <c r="N11" s="9">
        <v>2</v>
      </c>
      <c r="O11" s="9">
        <v>1</v>
      </c>
      <c r="P11" s="9">
        <v>0</v>
      </c>
      <c r="Q11" s="9">
        <v>4</v>
      </c>
      <c r="R11" s="9">
        <f t="shared" si="0"/>
        <v>93</v>
      </c>
      <c r="S11" s="9"/>
      <c r="T11" s="7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8"/>
    </row>
    <row r="12" ht="53" customHeight="1" spans="1:46">
      <c r="A12" s="7"/>
      <c r="B12" s="12"/>
      <c r="C12" s="9" t="s">
        <v>64</v>
      </c>
      <c r="D12" s="9" t="s">
        <v>43</v>
      </c>
      <c r="E12" s="9" t="str">
        <f>_xlfn.DISPIMG("ID_05E208F36B9B46E398BDC792AE6D3444",1)</f>
        <v>=DISPIMG("ID_05E208F36B9B46E398BDC792AE6D3444",1)</v>
      </c>
      <c r="F12" s="9" t="s">
        <v>35</v>
      </c>
      <c r="G12" s="9" t="s">
        <v>65</v>
      </c>
      <c r="H12" s="9" t="s">
        <v>66</v>
      </c>
      <c r="I12" s="9" t="s">
        <v>46</v>
      </c>
      <c r="J12" s="9" t="s">
        <v>46</v>
      </c>
      <c r="K12" s="9" t="s">
        <v>46</v>
      </c>
      <c r="L12" s="9" t="s">
        <v>46</v>
      </c>
      <c r="M12" s="9" t="s">
        <v>46</v>
      </c>
      <c r="N12" s="9">
        <v>6</v>
      </c>
      <c r="O12" s="9">
        <v>0</v>
      </c>
      <c r="P12" s="9">
        <v>2</v>
      </c>
      <c r="Q12" s="9">
        <v>6</v>
      </c>
      <c r="R12" s="9">
        <f t="shared" si="0"/>
        <v>86</v>
      </c>
      <c r="S12" s="9"/>
      <c r="T12" s="7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8"/>
    </row>
    <row r="13" ht="53" customHeight="1" spans="1:46">
      <c r="A13" s="7"/>
      <c r="B13" s="12"/>
      <c r="C13" s="9" t="s">
        <v>30</v>
      </c>
      <c r="D13" s="9" t="s">
        <v>43</v>
      </c>
      <c r="E13" s="9" t="str">
        <f>_xlfn.DISPIMG("ID_59FF73B35A5A42D98CFA2D8FC68B069B",1)</f>
        <v>=DISPIMG("ID_59FF73B35A5A42D98CFA2D8FC68B069B",1)</v>
      </c>
      <c r="F13" s="9" t="s">
        <v>35</v>
      </c>
      <c r="G13" s="9" t="s">
        <v>67</v>
      </c>
      <c r="H13" s="9" t="s">
        <v>68</v>
      </c>
      <c r="I13" s="9" t="s">
        <v>46</v>
      </c>
      <c r="J13" s="9" t="s">
        <v>46</v>
      </c>
      <c r="K13" s="9" t="s">
        <v>46</v>
      </c>
      <c r="L13" s="9" t="s">
        <v>46</v>
      </c>
      <c r="M13" s="9" t="s">
        <v>46</v>
      </c>
      <c r="N13" s="9">
        <v>5</v>
      </c>
      <c r="O13" s="9">
        <v>4</v>
      </c>
      <c r="P13" s="9">
        <v>0</v>
      </c>
      <c r="Q13" s="9">
        <v>1</v>
      </c>
      <c r="R13" s="9">
        <f t="shared" si="0"/>
        <v>90</v>
      </c>
      <c r="S13" s="9"/>
      <c r="T13" s="7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8"/>
    </row>
    <row r="14" ht="53" customHeight="1" spans="1:46">
      <c r="A14" s="7"/>
      <c r="B14" s="12"/>
      <c r="C14" s="9" t="s">
        <v>69</v>
      </c>
      <c r="D14" s="9" t="s">
        <v>43</v>
      </c>
      <c r="E14" s="9" t="str">
        <f>_xlfn.DISPIMG("ID_0A8FC506A9564DEAB912A026AFC7CDCD",1)</f>
        <v>=DISPIMG("ID_0A8FC506A9564DEAB912A026AFC7CDCD",1)</v>
      </c>
      <c r="F14" s="9" t="s">
        <v>70</v>
      </c>
      <c r="G14" s="9" t="s">
        <v>71</v>
      </c>
      <c r="H14" s="9" t="s">
        <v>72</v>
      </c>
      <c r="I14" s="9" t="s">
        <v>46</v>
      </c>
      <c r="J14" s="9" t="s">
        <v>46</v>
      </c>
      <c r="K14" s="9" t="s">
        <v>46</v>
      </c>
      <c r="L14" s="9" t="s">
        <v>46</v>
      </c>
      <c r="M14" s="9" t="s">
        <v>46</v>
      </c>
      <c r="N14" s="9">
        <v>4</v>
      </c>
      <c r="O14" s="9">
        <v>0</v>
      </c>
      <c r="P14" s="9">
        <v>0</v>
      </c>
      <c r="Q14" s="9">
        <v>3</v>
      </c>
      <c r="R14" s="9">
        <f t="shared" si="0"/>
        <v>93</v>
      </c>
      <c r="S14" s="9"/>
      <c r="T14" s="7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8"/>
    </row>
    <row r="15" ht="53" customHeight="1" spans="1:46">
      <c r="A15" s="7"/>
      <c r="B15" s="12"/>
      <c r="C15" s="9" t="s">
        <v>73</v>
      </c>
      <c r="D15" s="9" t="s">
        <v>43</v>
      </c>
      <c r="E15" s="9" t="str">
        <f>_xlfn.DISPIMG("ID_7B0BC79BFC44411F8177507E4306B6AF",1)</f>
        <v>=DISPIMG("ID_7B0BC79BFC44411F8177507E4306B6AF",1)</v>
      </c>
      <c r="F15" s="9" t="s">
        <v>70</v>
      </c>
      <c r="G15" s="9" t="s">
        <v>74</v>
      </c>
      <c r="H15" s="9" t="s">
        <v>75</v>
      </c>
      <c r="I15" s="9" t="s">
        <v>46</v>
      </c>
      <c r="J15" s="9" t="s">
        <v>46</v>
      </c>
      <c r="K15" s="9" t="s">
        <v>46</v>
      </c>
      <c r="L15" s="9" t="s">
        <v>46</v>
      </c>
      <c r="M15" s="9" t="s">
        <v>46</v>
      </c>
      <c r="N15" s="9">
        <v>7</v>
      </c>
      <c r="O15" s="9">
        <v>1</v>
      </c>
      <c r="P15" s="9">
        <v>0</v>
      </c>
      <c r="Q15" s="9">
        <v>11</v>
      </c>
      <c r="R15" s="9">
        <f t="shared" si="0"/>
        <v>81</v>
      </c>
      <c r="S15" s="9"/>
      <c r="T15" s="7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8"/>
    </row>
    <row r="16" ht="53" customHeight="1" spans="1:46">
      <c r="A16" s="7" t="s">
        <v>76</v>
      </c>
      <c r="B16" s="12" t="s">
        <v>77</v>
      </c>
      <c r="C16" s="9" t="s">
        <v>78</v>
      </c>
      <c r="D16" s="9" t="s">
        <v>79</v>
      </c>
      <c r="E16" s="9" t="str">
        <f>_xlfn.DISPIMG("ID_4457DF96AC7A47E3B5F80F6F51E5F1DE",1)</f>
        <v>=DISPIMG("ID_4457DF96AC7A47E3B5F80F6F51E5F1DE",1)</v>
      </c>
      <c r="F16" s="9" t="s">
        <v>80</v>
      </c>
      <c r="G16" s="9" t="s">
        <v>81</v>
      </c>
      <c r="H16" s="9" t="s">
        <v>82</v>
      </c>
      <c r="I16" s="9" t="s">
        <v>83</v>
      </c>
      <c r="J16" s="9" t="s">
        <v>84</v>
      </c>
      <c r="K16" s="9">
        <v>53</v>
      </c>
      <c r="L16" s="9">
        <v>0</v>
      </c>
      <c r="M16" s="9">
        <v>0</v>
      </c>
      <c r="N16" s="9">
        <v>1</v>
      </c>
      <c r="O16" s="9">
        <v>1</v>
      </c>
      <c r="P16" s="9">
        <v>0</v>
      </c>
      <c r="Q16" s="9">
        <v>3</v>
      </c>
      <c r="R16" s="17">
        <f t="shared" ref="R16:R25" si="1">100-(N16+O16+P16+Q16)</f>
        <v>95</v>
      </c>
      <c r="S16" s="9"/>
      <c r="T16" s="7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8"/>
    </row>
    <row r="17" ht="53" customHeight="1" spans="1:46">
      <c r="A17" s="7"/>
      <c r="B17" s="12"/>
      <c r="C17" s="9" t="s">
        <v>85</v>
      </c>
      <c r="D17" s="9" t="s">
        <v>79</v>
      </c>
      <c r="E17" s="9" t="str">
        <f>_xlfn.DISPIMG("ID_98584D4F9C1542548362D1282345ACCE",1)</f>
        <v>=DISPIMG("ID_98584D4F9C1542548362D1282345ACCE",1)</v>
      </c>
      <c r="F17" s="9" t="s">
        <v>70</v>
      </c>
      <c r="G17" s="9" t="s">
        <v>86</v>
      </c>
      <c r="H17" s="9" t="s">
        <v>87</v>
      </c>
      <c r="I17" s="9" t="s">
        <v>88</v>
      </c>
      <c r="J17" s="9" t="s">
        <v>89</v>
      </c>
      <c r="K17" s="9">
        <v>23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3</v>
      </c>
      <c r="R17" s="17">
        <f t="shared" si="1"/>
        <v>96</v>
      </c>
      <c r="S17" s="9"/>
      <c r="T17" s="7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8"/>
    </row>
    <row r="18" ht="53" customHeight="1" spans="1:46">
      <c r="A18" s="7"/>
      <c r="B18" s="12"/>
      <c r="C18" s="9" t="s">
        <v>90</v>
      </c>
      <c r="D18" s="9" t="s">
        <v>79</v>
      </c>
      <c r="E18" s="9" t="str">
        <f>_xlfn.DISPIMG("ID_90DAC8B6E9A240F68E075611EA288EFC",1)</f>
        <v>=DISPIMG("ID_90DAC8B6E9A240F68E075611EA288EFC",1)</v>
      </c>
      <c r="F18" s="9" t="s">
        <v>80</v>
      </c>
      <c r="G18" s="9" t="s">
        <v>91</v>
      </c>
      <c r="H18" s="9" t="s">
        <v>92</v>
      </c>
      <c r="I18" s="9" t="s">
        <v>83</v>
      </c>
      <c r="J18" s="9" t="s">
        <v>84</v>
      </c>
      <c r="K18" s="9">
        <v>65</v>
      </c>
      <c r="L18" s="9">
        <v>0</v>
      </c>
      <c r="M18" s="9">
        <v>0</v>
      </c>
      <c r="N18" s="9">
        <v>3</v>
      </c>
      <c r="O18" s="9">
        <v>0</v>
      </c>
      <c r="P18" s="9">
        <v>0</v>
      </c>
      <c r="Q18" s="9">
        <v>2</v>
      </c>
      <c r="R18" s="17">
        <f t="shared" si="1"/>
        <v>95</v>
      </c>
      <c r="S18" s="9"/>
      <c r="T18" s="7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8"/>
    </row>
    <row r="19" ht="53" customHeight="1" spans="1:46">
      <c r="A19" s="7"/>
      <c r="B19" s="12"/>
      <c r="C19" s="9" t="s">
        <v>93</v>
      </c>
      <c r="D19" s="9" t="s">
        <v>79</v>
      </c>
      <c r="E19" s="9" t="str">
        <f>_xlfn.DISPIMG("ID_7214338AA0BF457F867402B040A67534",1)</f>
        <v>=DISPIMG("ID_7214338AA0BF457F867402B040A67534",1)</v>
      </c>
      <c r="F19" s="9" t="s">
        <v>70</v>
      </c>
      <c r="G19" s="9" t="s">
        <v>94</v>
      </c>
      <c r="H19" s="9" t="s">
        <v>95</v>
      </c>
      <c r="I19" s="9" t="s">
        <v>96</v>
      </c>
      <c r="J19" s="9" t="s">
        <v>89</v>
      </c>
      <c r="K19" s="9">
        <v>63</v>
      </c>
      <c r="L19" s="9">
        <v>0</v>
      </c>
      <c r="M19" s="9">
        <v>0</v>
      </c>
      <c r="N19" s="9">
        <v>2</v>
      </c>
      <c r="O19" s="9">
        <v>0</v>
      </c>
      <c r="P19" s="9">
        <v>0</v>
      </c>
      <c r="Q19" s="9">
        <v>6</v>
      </c>
      <c r="R19" s="17">
        <f t="shared" si="1"/>
        <v>92</v>
      </c>
      <c r="S19" s="9"/>
      <c r="T19" s="7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8"/>
    </row>
    <row r="20" ht="53" customHeight="1" spans="1:46">
      <c r="A20" s="7"/>
      <c r="B20" s="12"/>
      <c r="C20" s="9" t="s">
        <v>97</v>
      </c>
      <c r="D20" s="9" t="s">
        <v>79</v>
      </c>
      <c r="E20" s="9" t="str">
        <f>_xlfn.DISPIMG("ID_1B4D40B068B1429F95F4864CB182E609",1)</f>
        <v>=DISPIMG("ID_1B4D40B068B1429F95F4864CB182E609",1)</v>
      </c>
      <c r="F20" s="9" t="s">
        <v>98</v>
      </c>
      <c r="G20" s="9" t="s">
        <v>99</v>
      </c>
      <c r="H20" s="9" t="s">
        <v>100</v>
      </c>
      <c r="I20" s="9" t="s">
        <v>101</v>
      </c>
      <c r="J20" s="9" t="s">
        <v>102</v>
      </c>
      <c r="K20" s="9">
        <v>33</v>
      </c>
      <c r="L20" s="9">
        <v>0</v>
      </c>
      <c r="M20" s="9">
        <v>0</v>
      </c>
      <c r="N20" s="9">
        <v>2</v>
      </c>
      <c r="O20" s="9">
        <v>0</v>
      </c>
      <c r="P20" s="9">
        <v>0</v>
      </c>
      <c r="Q20" s="9">
        <v>3</v>
      </c>
      <c r="R20" s="17">
        <f t="shared" si="1"/>
        <v>95</v>
      </c>
      <c r="S20" s="9"/>
      <c r="T20" s="7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8"/>
    </row>
    <row r="21" ht="53" customHeight="1" spans="1:46">
      <c r="A21" s="7"/>
      <c r="B21" s="12"/>
      <c r="C21" s="9" t="s">
        <v>103</v>
      </c>
      <c r="D21" s="9" t="s">
        <v>79</v>
      </c>
      <c r="E21" s="9" t="str">
        <f>_xlfn.DISPIMG("ID_AF6E339B83444400A8996605BC7388B1",1)</f>
        <v>=DISPIMG("ID_AF6E339B83444400A8996605BC7388B1",1)</v>
      </c>
      <c r="F21" s="9" t="s">
        <v>98</v>
      </c>
      <c r="G21" s="9" t="s">
        <v>104</v>
      </c>
      <c r="H21" s="9" t="s">
        <v>105</v>
      </c>
      <c r="I21" s="9" t="s">
        <v>106</v>
      </c>
      <c r="J21" s="9" t="s">
        <v>102</v>
      </c>
      <c r="K21" s="9">
        <v>32</v>
      </c>
      <c r="L21" s="9">
        <v>0</v>
      </c>
      <c r="M21" s="9">
        <v>0</v>
      </c>
      <c r="N21" s="9">
        <v>3</v>
      </c>
      <c r="O21" s="9">
        <v>0</v>
      </c>
      <c r="P21" s="9">
        <v>0</v>
      </c>
      <c r="Q21" s="9">
        <v>3</v>
      </c>
      <c r="R21" s="17">
        <f t="shared" si="1"/>
        <v>94</v>
      </c>
      <c r="S21" s="9"/>
      <c r="T21" s="7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8"/>
    </row>
    <row r="22" ht="57" customHeight="1" spans="1:55">
      <c r="A22" s="7" t="s">
        <v>107</v>
      </c>
      <c r="B22" s="12" t="s">
        <v>108</v>
      </c>
      <c r="C22" s="9" t="s">
        <v>109</v>
      </c>
      <c r="D22" s="9" t="s">
        <v>110</v>
      </c>
      <c r="E22" s="9" t="str">
        <f>_xlfn.DISPIMG("ID_312C99704E6F48BAA696DC4E4AE3F5BD",1)</f>
        <v>=DISPIMG("ID_312C99704E6F48BAA696DC4E4AE3F5BD",1)</v>
      </c>
      <c r="F22" s="9" t="s">
        <v>111</v>
      </c>
      <c r="G22" s="9" t="s">
        <v>112</v>
      </c>
      <c r="H22" s="9" t="s">
        <v>113</v>
      </c>
      <c r="I22" s="9" t="s">
        <v>46</v>
      </c>
      <c r="J22" s="9" t="s">
        <v>46</v>
      </c>
      <c r="K22" s="9" t="s">
        <v>46</v>
      </c>
      <c r="L22" s="9" t="s">
        <v>46</v>
      </c>
      <c r="M22" s="9" t="s">
        <v>46</v>
      </c>
      <c r="N22" s="9">
        <v>1</v>
      </c>
      <c r="O22" s="9">
        <v>0</v>
      </c>
      <c r="P22" s="9">
        <v>0</v>
      </c>
      <c r="Q22" s="9">
        <v>0</v>
      </c>
      <c r="R22" s="17">
        <f t="shared" ref="R22:R33" si="2">100-(N22+O22+P22+Q22)</f>
        <v>99</v>
      </c>
      <c r="S22" s="9"/>
      <c r="T22" s="7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8"/>
    </row>
    <row r="23" ht="57" customHeight="1" spans="1:55">
      <c r="A23" s="7"/>
      <c r="B23" s="12"/>
      <c r="C23" s="9" t="s">
        <v>114</v>
      </c>
      <c r="D23" s="9" t="s">
        <v>110</v>
      </c>
      <c r="E23" s="9" t="str">
        <f>_xlfn.DISPIMG("ID_FDC9C4BC7D554D90A7A3E29AD2E34B92",1)</f>
        <v>=DISPIMG("ID_FDC9C4BC7D554D90A7A3E29AD2E34B92",1)</v>
      </c>
      <c r="F23" s="9" t="s">
        <v>115</v>
      </c>
      <c r="G23" s="9" t="s">
        <v>116</v>
      </c>
      <c r="H23" s="9" t="s">
        <v>117</v>
      </c>
      <c r="I23" s="9" t="s">
        <v>46</v>
      </c>
      <c r="J23" s="9" t="s">
        <v>46</v>
      </c>
      <c r="K23" s="9" t="s">
        <v>46</v>
      </c>
      <c r="L23" s="9" t="s">
        <v>46</v>
      </c>
      <c r="M23" s="9" t="s">
        <v>46</v>
      </c>
      <c r="N23" s="9">
        <v>5</v>
      </c>
      <c r="O23" s="9">
        <v>0</v>
      </c>
      <c r="P23" s="9">
        <v>0</v>
      </c>
      <c r="Q23" s="9">
        <v>2</v>
      </c>
      <c r="R23" s="17">
        <f t="shared" si="2"/>
        <v>93</v>
      </c>
      <c r="S23" s="9"/>
      <c r="T23" s="7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8"/>
    </row>
    <row r="24" ht="57" customHeight="1" spans="1:55">
      <c r="A24" s="7"/>
      <c r="B24" s="12"/>
      <c r="C24" s="9" t="s">
        <v>118</v>
      </c>
      <c r="D24" s="9" t="s">
        <v>110</v>
      </c>
      <c r="E24" s="9" t="str">
        <f>_xlfn.DISPIMG("ID_78CA79BDD75B4ED3BFB99B5D11E8E4B0",1)</f>
        <v>=DISPIMG("ID_78CA79BDD75B4ED3BFB99B5D11E8E4B0",1)</v>
      </c>
      <c r="F24" s="9" t="s">
        <v>111</v>
      </c>
      <c r="G24" s="9" t="s">
        <v>119</v>
      </c>
      <c r="H24" s="9" t="s">
        <v>120</v>
      </c>
      <c r="I24" s="9" t="s">
        <v>46</v>
      </c>
      <c r="J24" s="9" t="s">
        <v>46</v>
      </c>
      <c r="K24" s="9" t="s">
        <v>46</v>
      </c>
      <c r="L24" s="9" t="s">
        <v>46</v>
      </c>
      <c r="M24" s="9" t="s">
        <v>46</v>
      </c>
      <c r="N24" s="9">
        <v>4</v>
      </c>
      <c r="O24" s="9">
        <v>0</v>
      </c>
      <c r="P24" s="9">
        <v>0</v>
      </c>
      <c r="Q24" s="9">
        <v>1</v>
      </c>
      <c r="R24" s="17">
        <f t="shared" si="2"/>
        <v>95</v>
      </c>
      <c r="S24" s="9"/>
      <c r="T24" s="7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8"/>
    </row>
    <row r="25" ht="57" customHeight="1" spans="1:55">
      <c r="A25" s="7"/>
      <c r="B25" s="12"/>
      <c r="C25" s="9" t="s">
        <v>121</v>
      </c>
      <c r="D25" s="9" t="s">
        <v>110</v>
      </c>
      <c r="E25" s="9" t="str">
        <f>_xlfn.DISPIMG("ID_509FA6AD4875459CB099D8CAF1943BC4",1)</f>
        <v>=DISPIMG("ID_509FA6AD4875459CB099D8CAF1943BC4",1)</v>
      </c>
      <c r="F25" s="9" t="s">
        <v>111</v>
      </c>
      <c r="G25" s="9" t="s">
        <v>122</v>
      </c>
      <c r="H25" s="9" t="s">
        <v>123</v>
      </c>
      <c r="I25" s="9" t="s">
        <v>46</v>
      </c>
      <c r="J25" s="9" t="s">
        <v>46</v>
      </c>
      <c r="K25" s="9" t="s">
        <v>46</v>
      </c>
      <c r="L25" s="9" t="s">
        <v>46</v>
      </c>
      <c r="M25" s="9" t="s">
        <v>46</v>
      </c>
      <c r="N25" s="9">
        <v>4</v>
      </c>
      <c r="O25" s="9">
        <v>0</v>
      </c>
      <c r="P25" s="9">
        <v>0</v>
      </c>
      <c r="Q25" s="9">
        <v>1</v>
      </c>
      <c r="R25" s="17">
        <f t="shared" si="2"/>
        <v>95</v>
      </c>
      <c r="S25" s="9"/>
      <c r="T25" s="7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8"/>
    </row>
    <row r="26" ht="57" customHeight="1" spans="1:55">
      <c r="A26" s="7"/>
      <c r="B26" s="12"/>
      <c r="C26" s="9" t="s">
        <v>124</v>
      </c>
      <c r="D26" s="9" t="s">
        <v>110</v>
      </c>
      <c r="E26" s="9" t="str">
        <f>_xlfn.DISPIMG("ID_56299A489F5740F4B52C9FEB0B40BD5C",1)</f>
        <v>=DISPIMG("ID_56299A489F5740F4B52C9FEB0B40BD5C",1)</v>
      </c>
      <c r="F26" s="9" t="s">
        <v>70</v>
      </c>
      <c r="G26" s="9" t="s">
        <v>125</v>
      </c>
      <c r="H26" s="9" t="s">
        <v>126</v>
      </c>
      <c r="I26" s="9" t="s">
        <v>46</v>
      </c>
      <c r="J26" s="9" t="s">
        <v>46</v>
      </c>
      <c r="K26" s="9" t="s">
        <v>46</v>
      </c>
      <c r="L26" s="9" t="s">
        <v>46</v>
      </c>
      <c r="M26" s="9" t="s">
        <v>46</v>
      </c>
      <c r="N26" s="9">
        <v>3</v>
      </c>
      <c r="O26" s="9">
        <v>0</v>
      </c>
      <c r="P26" s="9">
        <v>0</v>
      </c>
      <c r="Q26" s="9">
        <v>2</v>
      </c>
      <c r="R26" s="17">
        <f t="shared" si="2"/>
        <v>95</v>
      </c>
      <c r="S26" s="9"/>
      <c r="T26" s="7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8"/>
    </row>
    <row r="27" ht="57" customHeight="1" spans="1:55">
      <c r="A27" s="7"/>
      <c r="B27" s="12"/>
      <c r="C27" s="9" t="s">
        <v>127</v>
      </c>
      <c r="D27" s="9" t="s">
        <v>110</v>
      </c>
      <c r="E27" s="9" t="str">
        <f>_xlfn.DISPIMG("ID_A12DC5735C7742FD87A7A8BE0AAAA6F4",1)</f>
        <v>=DISPIMG("ID_A12DC5735C7742FD87A7A8BE0AAAA6F4",1)</v>
      </c>
      <c r="F27" s="9" t="s">
        <v>115</v>
      </c>
      <c r="G27" s="9" t="s">
        <v>128</v>
      </c>
      <c r="H27" s="9" t="s">
        <v>129</v>
      </c>
      <c r="I27" s="9" t="s">
        <v>46</v>
      </c>
      <c r="J27" s="9" t="s">
        <v>46</v>
      </c>
      <c r="K27" s="9" t="s">
        <v>46</v>
      </c>
      <c r="L27" s="9" t="s">
        <v>46</v>
      </c>
      <c r="M27" s="9" t="s">
        <v>46</v>
      </c>
      <c r="N27" s="9">
        <v>4</v>
      </c>
      <c r="O27" s="9">
        <v>0</v>
      </c>
      <c r="P27" s="9">
        <v>0</v>
      </c>
      <c r="Q27" s="9">
        <v>6</v>
      </c>
      <c r="R27" s="17">
        <f t="shared" si="2"/>
        <v>90</v>
      </c>
      <c r="S27" s="9"/>
      <c r="T27" s="7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8"/>
    </row>
    <row r="28" ht="57" customHeight="1" spans="1:55">
      <c r="A28" s="7" t="s">
        <v>130</v>
      </c>
      <c r="B28" s="12" t="s">
        <v>131</v>
      </c>
      <c r="C28" s="9" t="s">
        <v>42</v>
      </c>
      <c r="D28" s="9" t="s">
        <v>132</v>
      </c>
      <c r="E28" s="9" t="str">
        <f>_xlfn.DISPIMG("ID_8CCCA8007452446DA164F253EF915908",1)</f>
        <v>=DISPIMG("ID_8CCCA8007452446DA164F253EF915908",1)</v>
      </c>
      <c r="F28" s="9" t="s">
        <v>115</v>
      </c>
      <c r="G28" s="9" t="s">
        <v>133</v>
      </c>
      <c r="H28" s="9" t="s">
        <v>134</v>
      </c>
      <c r="I28" s="9" t="s">
        <v>135</v>
      </c>
      <c r="J28" s="9" t="s">
        <v>136</v>
      </c>
      <c r="K28" s="9">
        <v>81</v>
      </c>
      <c r="L28" s="9">
        <v>0</v>
      </c>
      <c r="M28" s="9">
        <v>0</v>
      </c>
      <c r="N28" s="9">
        <v>5</v>
      </c>
      <c r="O28" s="9">
        <v>0</v>
      </c>
      <c r="P28" s="9">
        <v>0</v>
      </c>
      <c r="Q28" s="9">
        <v>3</v>
      </c>
      <c r="R28" s="17">
        <f t="shared" si="2"/>
        <v>92</v>
      </c>
      <c r="S28" s="9"/>
      <c r="T28" s="7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8"/>
    </row>
    <row r="29" ht="57" customHeight="1" spans="1:55">
      <c r="A29" s="7"/>
      <c r="B29" s="12"/>
      <c r="C29" s="9" t="s">
        <v>137</v>
      </c>
      <c r="D29" s="9" t="s">
        <v>132</v>
      </c>
      <c r="E29" s="9" t="str">
        <f>_xlfn.DISPIMG("ID_706CB7F0DE574639AFEBEAB7291B124C",1)</f>
        <v>=DISPIMG("ID_706CB7F0DE574639AFEBEAB7291B124C",1)</v>
      </c>
      <c r="F29" s="9" t="s">
        <v>61</v>
      </c>
      <c r="G29" s="9" t="s">
        <v>138</v>
      </c>
      <c r="H29" s="9" t="s">
        <v>63</v>
      </c>
      <c r="I29" s="9" t="s">
        <v>139</v>
      </c>
      <c r="J29" s="9" t="s">
        <v>140</v>
      </c>
      <c r="K29" s="9">
        <v>78</v>
      </c>
      <c r="L29" s="9">
        <v>0</v>
      </c>
      <c r="M29" s="9">
        <v>0</v>
      </c>
      <c r="N29" s="9">
        <v>3</v>
      </c>
      <c r="O29" s="9">
        <v>0</v>
      </c>
      <c r="P29" s="9">
        <v>0</v>
      </c>
      <c r="Q29" s="9">
        <v>3</v>
      </c>
      <c r="R29" s="17">
        <f t="shared" si="2"/>
        <v>94</v>
      </c>
      <c r="S29" s="9"/>
      <c r="T29" s="7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8"/>
    </row>
    <row r="30" ht="57" customHeight="1" spans="1:55">
      <c r="A30" s="7"/>
      <c r="B30" s="12"/>
      <c r="C30" s="9" t="s">
        <v>141</v>
      </c>
      <c r="D30" s="9" t="s">
        <v>132</v>
      </c>
      <c r="E30" s="9" t="str">
        <f>_xlfn.DISPIMG("ID_E0FD10E0BF95424483EB395D8BA3148C",1)</f>
        <v>=DISPIMG("ID_E0FD10E0BF95424483EB395D8BA3148C",1)</v>
      </c>
      <c r="F30" s="9" t="s">
        <v>61</v>
      </c>
      <c r="G30" s="9" t="s">
        <v>142</v>
      </c>
      <c r="H30" s="9" t="s">
        <v>143</v>
      </c>
      <c r="I30" s="9" t="s">
        <v>144</v>
      </c>
      <c r="J30" s="9" t="s">
        <v>145</v>
      </c>
      <c r="K30" s="9">
        <v>67</v>
      </c>
      <c r="L30" s="9">
        <v>0</v>
      </c>
      <c r="M30" s="9">
        <v>0</v>
      </c>
      <c r="N30" s="9">
        <v>3</v>
      </c>
      <c r="O30" s="9">
        <v>0</v>
      </c>
      <c r="P30" s="9">
        <v>0</v>
      </c>
      <c r="Q30" s="9">
        <v>2</v>
      </c>
      <c r="R30" s="17">
        <f t="shared" si="2"/>
        <v>95</v>
      </c>
      <c r="S30" s="9"/>
      <c r="T30" s="7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8"/>
    </row>
    <row r="31" ht="57" customHeight="1" spans="1:55">
      <c r="A31" s="7"/>
      <c r="B31" s="12"/>
      <c r="C31" s="9" t="s">
        <v>146</v>
      </c>
      <c r="D31" s="9" t="s">
        <v>132</v>
      </c>
      <c r="E31" s="9" t="str">
        <f>_xlfn.DISPIMG("ID_25A4B3C6456845C99383D7FADCF67AC9",1)</f>
        <v>=DISPIMG("ID_25A4B3C6456845C99383D7FADCF67AC9",1)</v>
      </c>
      <c r="F31" s="9" t="s">
        <v>111</v>
      </c>
      <c r="G31" s="9" t="s">
        <v>147</v>
      </c>
      <c r="H31" s="9" t="s">
        <v>148</v>
      </c>
      <c r="I31" s="9" t="s">
        <v>149</v>
      </c>
      <c r="J31" s="9" t="s">
        <v>150</v>
      </c>
      <c r="K31" s="9">
        <v>165</v>
      </c>
      <c r="L31" s="9">
        <v>0</v>
      </c>
      <c r="M31" s="9">
        <v>0</v>
      </c>
      <c r="N31" s="9">
        <v>5</v>
      </c>
      <c r="O31" s="9">
        <v>0</v>
      </c>
      <c r="P31" s="9">
        <v>0</v>
      </c>
      <c r="Q31" s="9">
        <v>0</v>
      </c>
      <c r="R31" s="17">
        <f t="shared" si="2"/>
        <v>95</v>
      </c>
      <c r="S31" s="9"/>
      <c r="T31" s="7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8"/>
    </row>
    <row r="32" ht="57" customHeight="1" spans="1:55">
      <c r="A32" s="7"/>
      <c r="B32" s="12"/>
      <c r="C32" s="9" t="s">
        <v>151</v>
      </c>
      <c r="D32" s="9" t="s">
        <v>132</v>
      </c>
      <c r="E32" s="9" t="str">
        <f>_xlfn.DISPIMG("ID_D994FAB7EC7C4CED8C07FE48CB069F6E",1)</f>
        <v>=DISPIMG("ID_D994FAB7EC7C4CED8C07FE48CB069F6E",1)</v>
      </c>
      <c r="F32" s="9" t="s">
        <v>115</v>
      </c>
      <c r="G32" s="9" t="s">
        <v>152</v>
      </c>
      <c r="H32" s="9" t="s">
        <v>153</v>
      </c>
      <c r="I32" s="9" t="s">
        <v>154</v>
      </c>
      <c r="J32" s="9" t="s">
        <v>155</v>
      </c>
      <c r="K32" s="9">
        <v>95</v>
      </c>
      <c r="L32" s="9">
        <v>0</v>
      </c>
      <c r="M32" s="9">
        <v>0</v>
      </c>
      <c r="N32" s="9">
        <v>2</v>
      </c>
      <c r="O32" s="9">
        <v>0</v>
      </c>
      <c r="P32" s="9">
        <v>0</v>
      </c>
      <c r="Q32" s="9">
        <v>8</v>
      </c>
      <c r="R32" s="17">
        <f t="shared" si="2"/>
        <v>90</v>
      </c>
      <c r="S32" s="9"/>
      <c r="T32" s="7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8"/>
    </row>
    <row r="33" ht="57" customHeight="1" spans="1:55">
      <c r="A33" s="7"/>
      <c r="B33" s="12"/>
      <c r="C33" s="9" t="s">
        <v>156</v>
      </c>
      <c r="D33" s="9" t="s">
        <v>132</v>
      </c>
      <c r="E33" s="9" t="str">
        <f>_xlfn.DISPIMG("ID_D2828C9EAFF24BD59470753F943EC309",1)</f>
        <v>=DISPIMG("ID_D2828C9EAFF24BD59470753F943EC309",1)</v>
      </c>
      <c r="F33" s="9" t="s">
        <v>115</v>
      </c>
      <c r="G33" s="9" t="s">
        <v>157</v>
      </c>
      <c r="H33" s="9" t="s">
        <v>158</v>
      </c>
      <c r="I33" s="9" t="s">
        <v>159</v>
      </c>
      <c r="J33" s="9" t="s">
        <v>136</v>
      </c>
      <c r="K33" s="9">
        <v>54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17">
        <f t="shared" si="2"/>
        <v>100</v>
      </c>
      <c r="S33" s="9"/>
      <c r="T33" s="7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8"/>
    </row>
    <row r="34" spans="1:53">
      <c r="A34" s="13"/>
      <c r="B34" s="13"/>
      <c r="C34" s="13"/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</row>
    <row r="35" spans="1:53">
      <c r="A35" s="13"/>
      <c r="B35" s="13"/>
      <c r="C35" s="13"/>
      <c r="D35" s="1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</row>
    <row r="36" spans="1:53">
      <c r="A36" s="13"/>
      <c r="B36" s="13"/>
      <c r="C36" s="13"/>
      <c r="D36" s="1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</row>
    <row r="37" spans="1:53">
      <c r="A37" s="13"/>
      <c r="B37" s="13"/>
      <c r="C37" s="13"/>
      <c r="D37" s="1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</row>
    <row r="38" spans="1:53">
      <c r="A38" s="13"/>
      <c r="B38" s="13"/>
      <c r="C38" s="13"/>
      <c r="D38" s="1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</row>
    <row r="39" spans="1:53">
      <c r="A39" s="13"/>
      <c r="B39" s="13"/>
      <c r="C39" s="13"/>
      <c r="D39" s="1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</row>
    <row r="40" spans="1:53">
      <c r="A40" s="13"/>
      <c r="B40" s="13"/>
      <c r="C40" s="13"/>
      <c r="D40" s="1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</row>
    <row r="41" spans="1:53">
      <c r="A41" s="13"/>
      <c r="B41" s="13"/>
      <c r="C41" s="13"/>
      <c r="D41" s="1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</row>
    <row r="42" spans="1:53">
      <c r="A42" s="13"/>
      <c r="B42" s="13"/>
      <c r="C42" s="13"/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>
      <c r="A43" s="13"/>
      <c r="B43" s="13"/>
      <c r="C43" s="13"/>
      <c r="D43" s="14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</row>
    <row r="44" spans="1:53">
      <c r="A44" s="13"/>
      <c r="B44" s="13"/>
      <c r="C44" s="13"/>
      <c r="D44" s="14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>
      <c r="A45" s="13"/>
      <c r="B45" s="13"/>
      <c r="C45" s="13"/>
      <c r="D45" s="14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>
      <c r="A46" s="13"/>
      <c r="B46" s="13"/>
      <c r="C46" s="13"/>
      <c r="D46" s="14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</row>
    <row r="47" spans="1:53">
      <c r="A47" s="13"/>
      <c r="B47" s="13"/>
      <c r="C47" s="13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</row>
    <row r="48" spans="1:53">
      <c r="A48" s="13"/>
      <c r="B48" s="13"/>
      <c r="C48" s="13"/>
      <c r="D48" s="1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</row>
    <row r="49" spans="1:53">
      <c r="A49" s="13"/>
      <c r="B49" s="13"/>
      <c r="C49" s="13"/>
      <c r="D49" s="1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>
      <c r="A50" s="13"/>
      <c r="B50" s="13"/>
      <c r="C50" s="13"/>
      <c r="D50" s="1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>
      <c r="A51" s="13"/>
      <c r="B51" s="13"/>
      <c r="C51" s="13"/>
      <c r="D51" s="1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</row>
    <row r="52" spans="1:53">
      <c r="A52" s="13"/>
      <c r="B52" s="13"/>
      <c r="C52" s="13"/>
      <c r="D52" s="1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</row>
    <row r="53" spans="1:53">
      <c r="A53" s="13"/>
      <c r="B53" s="13"/>
      <c r="C53" s="13"/>
      <c r="D53" s="1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</row>
    <row r="54" spans="1:53">
      <c r="A54" s="13"/>
      <c r="B54" s="13"/>
      <c r="C54" s="13"/>
      <c r="D54" s="1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>
      <c r="A55" s="13"/>
      <c r="B55" s="13"/>
      <c r="C55" s="13"/>
      <c r="D55" s="1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</row>
    <row r="56" spans="1:53">
      <c r="A56" s="13"/>
      <c r="B56" s="13"/>
      <c r="C56" s="13"/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</row>
    <row r="57" spans="1:53">
      <c r="A57" s="13"/>
      <c r="B57" s="13"/>
      <c r="C57" s="13"/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</row>
    <row r="58" spans="1:53">
      <c r="A58" s="13"/>
      <c r="B58" s="13"/>
      <c r="C58" s="13"/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</row>
    <row r="59" spans="1:53">
      <c r="A59" s="13"/>
      <c r="B59" s="13"/>
      <c r="C59" s="13"/>
      <c r="D59" s="1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</row>
    <row r="60" spans="1:53">
      <c r="A60" s="13"/>
      <c r="B60" s="13"/>
      <c r="C60" s="13"/>
      <c r="D60" s="1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</row>
    <row r="61" spans="1:53">
      <c r="A61" s="13"/>
      <c r="B61" s="13"/>
      <c r="C61" s="13"/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</row>
    <row r="62" spans="1:53">
      <c r="A62" s="13"/>
      <c r="B62" s="13"/>
      <c r="C62" s="13"/>
      <c r="D62" s="1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</row>
    <row r="63" spans="1:53">
      <c r="A63" s="13"/>
      <c r="B63" s="13"/>
      <c r="C63" s="13"/>
      <c r="D63" s="1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</row>
    <row r="64" spans="1:53">
      <c r="A64" s="13"/>
      <c r="B64" s="13"/>
      <c r="C64" s="13"/>
      <c r="D64" s="14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</row>
    <row r="65" spans="1:53">
      <c r="A65" s="13"/>
      <c r="B65" s="13"/>
      <c r="C65" s="13"/>
      <c r="D65" s="14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</row>
    <row r="66" spans="1:53">
      <c r="A66" s="13"/>
      <c r="B66" s="13"/>
      <c r="C66" s="13"/>
      <c r="D66" s="14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</row>
    <row r="67" spans="1:53">
      <c r="A67" s="13"/>
      <c r="B67" s="13"/>
      <c r="C67" s="13"/>
      <c r="D67" s="1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</row>
    <row r="68" spans="1:53">
      <c r="A68" s="13"/>
      <c r="B68" s="13"/>
      <c r="C68" s="13"/>
      <c r="D68" s="1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</row>
    <row r="69" spans="1:53">
      <c r="A69" s="13"/>
      <c r="B69" s="13"/>
      <c r="C69" s="13"/>
      <c r="D69" s="1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</row>
    <row r="70" spans="1:53">
      <c r="A70" s="13"/>
      <c r="B70" s="13"/>
      <c r="C70" s="13"/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</row>
    <row r="71" spans="1:53">
      <c r="A71" s="13"/>
      <c r="B71" s="13"/>
      <c r="C71" s="13"/>
      <c r="D71" s="14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</row>
    <row r="72" spans="1:53">
      <c r="A72" s="13"/>
      <c r="B72" s="13"/>
      <c r="C72" s="13"/>
      <c r="D72" s="14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</row>
    <row r="73" spans="1:53">
      <c r="A73" s="13"/>
      <c r="B73" s="13"/>
      <c r="C73" s="13"/>
      <c r="D73" s="14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</row>
    <row r="74" spans="1:53">
      <c r="A74" s="13"/>
      <c r="B74" s="13"/>
      <c r="C74" s="13"/>
      <c r="D74" s="14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</row>
    <row r="75" spans="1:53">
      <c r="A75" s="13"/>
      <c r="B75" s="13"/>
      <c r="C75" s="13"/>
      <c r="D75" s="14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</row>
    <row r="76" spans="1:53">
      <c r="A76" s="13"/>
      <c r="B76" s="13"/>
      <c r="C76" s="13"/>
      <c r="D76" s="1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</row>
    <row r="77" spans="1:53">
      <c r="A77" s="13"/>
      <c r="B77" s="13"/>
      <c r="C77" s="13"/>
      <c r="D77" s="14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</row>
    <row r="78" spans="1:53">
      <c r="A78" s="13"/>
      <c r="B78" s="13"/>
      <c r="C78" s="13"/>
      <c r="D78" s="14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</row>
    <row r="79" spans="1:53">
      <c r="A79" s="13"/>
      <c r="B79" s="13"/>
      <c r="C79" s="13"/>
      <c r="D79" s="1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</row>
    <row r="80" spans="1:53">
      <c r="A80" s="13"/>
      <c r="B80" s="13"/>
      <c r="C80" s="13"/>
      <c r="D80" s="14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</row>
    <row r="81" spans="1:53">
      <c r="A81" s="13"/>
      <c r="B81" s="13"/>
      <c r="C81" s="13"/>
      <c r="D81" s="14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3">
      <c r="A82" s="13"/>
      <c r="B82" s="13"/>
      <c r="C82" s="13"/>
      <c r="D82" s="1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</row>
    <row r="83" spans="1:53">
      <c r="A83" s="13"/>
      <c r="B83" s="13"/>
      <c r="C83" s="13"/>
      <c r="D83" s="1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</row>
    <row r="84" spans="1:53">
      <c r="A84" s="13"/>
      <c r="B84" s="13"/>
      <c r="C84" s="13"/>
      <c r="D84" s="14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</row>
    <row r="85" spans="1:53">
      <c r="A85" s="13"/>
      <c r="B85" s="13"/>
      <c r="C85" s="13"/>
      <c r="D85" s="14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</row>
    <row r="86" spans="1:53">
      <c r="A86" s="13"/>
      <c r="B86" s="13"/>
      <c r="C86" s="13"/>
      <c r="D86" s="14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</row>
    <row r="87" spans="1:53">
      <c r="A87" s="13"/>
      <c r="B87" s="13"/>
      <c r="C87" s="13"/>
      <c r="D87" s="14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</row>
    <row r="88" spans="1:53">
      <c r="A88" s="13"/>
      <c r="B88" s="13"/>
      <c r="C88" s="13"/>
      <c r="D88" s="14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</row>
    <row r="89" spans="1:53">
      <c r="A89" s="13"/>
      <c r="B89" s="13"/>
      <c r="C89" s="13"/>
      <c r="D89" s="14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</row>
    <row r="90" spans="1:53">
      <c r="A90" s="13"/>
      <c r="B90" s="13"/>
      <c r="C90" s="13"/>
      <c r="D90" s="14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</row>
    <row r="91" spans="1:53">
      <c r="A91" s="13"/>
      <c r="B91" s="13"/>
      <c r="C91" s="13"/>
      <c r="D91" s="14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</row>
    <row r="92" spans="1:53">
      <c r="A92" s="13"/>
      <c r="B92" s="13"/>
      <c r="C92" s="13"/>
      <c r="D92" s="14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</row>
    <row r="93" spans="1:53">
      <c r="A93" s="13"/>
      <c r="B93" s="13"/>
      <c r="C93" s="13"/>
      <c r="D93" s="14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</row>
    <row r="94" spans="1:53">
      <c r="A94" s="13"/>
      <c r="B94" s="13"/>
      <c r="C94" s="13"/>
      <c r="D94" s="14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</row>
    <row r="95" spans="1:53">
      <c r="A95" s="13"/>
      <c r="B95" s="13"/>
      <c r="C95" s="13"/>
      <c r="D95" s="14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</row>
    <row r="96" spans="1:53">
      <c r="A96" s="13"/>
      <c r="B96" s="13"/>
      <c r="C96" s="13"/>
      <c r="D96" s="14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</row>
    <row r="97" spans="1:53">
      <c r="A97" s="13"/>
      <c r="B97" s="13"/>
      <c r="C97" s="13"/>
      <c r="D97" s="14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</row>
    <row r="98" spans="1:53">
      <c r="A98" s="13"/>
      <c r="B98" s="13"/>
      <c r="C98" s="13"/>
      <c r="D98" s="14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</row>
    <row r="99" spans="1:53">
      <c r="A99" s="13"/>
      <c r="B99" s="13"/>
      <c r="C99" s="13"/>
      <c r="D99" s="14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</row>
    <row r="100" spans="1:53">
      <c r="A100" s="13"/>
      <c r="B100" s="13"/>
      <c r="C100" s="13"/>
      <c r="D100" s="14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</row>
    <row r="101" spans="1:53">
      <c r="A101" s="13"/>
      <c r="B101" s="13"/>
      <c r="C101" s="13"/>
      <c r="D101" s="14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</row>
    <row r="102" spans="1:53">
      <c r="A102" s="13"/>
      <c r="B102" s="13"/>
      <c r="C102" s="13"/>
      <c r="D102" s="14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</row>
    <row r="103" spans="1:53">
      <c r="A103" s="13"/>
      <c r="B103" s="13"/>
      <c r="C103" s="13"/>
      <c r="D103" s="14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</row>
    <row r="104" spans="1:53">
      <c r="A104" s="13"/>
      <c r="B104" s="13"/>
      <c r="C104" s="13"/>
      <c r="D104" s="14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</row>
    <row r="105" spans="1:53">
      <c r="A105" s="13"/>
      <c r="B105" s="13"/>
      <c r="C105" s="13"/>
      <c r="D105" s="1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</row>
    <row r="106" spans="1:53">
      <c r="A106" s="13"/>
      <c r="B106" s="13"/>
      <c r="C106" s="13"/>
      <c r="D106" s="14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</row>
    <row r="107" spans="1:53">
      <c r="A107" s="13"/>
      <c r="B107" s="13"/>
      <c r="C107" s="13"/>
      <c r="D107" s="14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</row>
    <row r="108" spans="1:53">
      <c r="A108" s="13"/>
      <c r="B108" s="13"/>
      <c r="C108" s="13"/>
      <c r="D108" s="14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</row>
    <row r="109" spans="1:53">
      <c r="A109" s="13"/>
      <c r="B109" s="13"/>
      <c r="C109" s="13"/>
      <c r="D109" s="14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</row>
    <row r="110" spans="1:53">
      <c r="A110" s="13"/>
      <c r="B110" s="13"/>
      <c r="C110" s="13"/>
      <c r="D110" s="14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</row>
    <row r="111" spans="1:53">
      <c r="A111" s="13"/>
      <c r="B111" s="13"/>
      <c r="C111" s="13"/>
      <c r="D111" s="14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</row>
    <row r="112" spans="1:53">
      <c r="A112" s="21"/>
      <c r="B112" s="21"/>
      <c r="C112" s="21"/>
      <c r="D112" s="2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</sheetData>
  <mergeCells count="11">
    <mergeCell ref="A1:T1"/>
    <mergeCell ref="A3:A5"/>
    <mergeCell ref="A6:A15"/>
    <mergeCell ref="A16:A21"/>
    <mergeCell ref="A22:A27"/>
    <mergeCell ref="A28:A33"/>
    <mergeCell ref="B3:B5"/>
    <mergeCell ref="B6:B15"/>
    <mergeCell ref="B16:B21"/>
    <mergeCell ref="B22:B27"/>
    <mergeCell ref="B28:B33"/>
  </mergeCells>
  <pageMargins left="0.7" right="0.7" top="0.75" bottom="0.75" header="0.3" footer="0.7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禾</cp:lastModifiedBy>
  <cp:revision>0</cp:revision>
  <dcterms:created xsi:type="dcterms:W3CDTF">2025-09-03T02:21:00Z</dcterms:created>
  <dcterms:modified xsi:type="dcterms:W3CDTF">2026-05-15T06:39:34Z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D3D8E6B85FCC4D6BB6DADBC41E6AAABC_13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